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ggimi" sheetId="1" state="visible" r:id="rId1"/>
    <sheet name="Computo" sheetId="2" state="visible" r:id="rId2"/>
    <sheet name="Quadro economic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"/>
  </numFmts>
  <fonts count="10">
    <font>
      <name val="Calibri"/>
      <family val="2"/>
      <color theme="1"/>
      <sz val="11"/>
      <scheme val="minor"/>
    </font>
    <font>
      <name val="Calibri"/>
      <b val="1"/>
      <color rgb="000F1A24"/>
      <sz val="16"/>
    </font>
    <font>
      <name val="Calibri"/>
      <color rgb="000F1A24"/>
      <sz val="11"/>
    </font>
    <font>
      <name val="Calibri"/>
      <b val="1"/>
      <color rgb="00FF6A00"/>
      <sz val="11"/>
    </font>
    <font>
      <name val="Calibri"/>
      <color rgb="008595A3"/>
      <sz val="10"/>
    </font>
    <font>
      <name val="Calibri"/>
      <b val="1"/>
      <color rgb="000F1A24"/>
      <sz val="13"/>
    </font>
    <font>
      <name val="Calibri"/>
      <b val="1"/>
      <color rgb="000F1A24"/>
      <sz val="10"/>
    </font>
    <font>
      <name val="Calibri"/>
      <b val="1"/>
      <color rgb="00FFFFFF"/>
      <sz val="9"/>
    </font>
    <font>
      <name val="Calibri"/>
      <b val="1"/>
      <color rgb="00FF6A00"/>
      <sz val="12"/>
    </font>
    <font>
      <name val="Calibri"/>
      <color rgb="00FF6A00"/>
      <sz val="10"/>
      <u val="single"/>
    </font>
  </fonts>
  <fills count="5">
    <fill>
      <patternFill/>
    </fill>
    <fill>
      <patternFill patternType="gray125"/>
    </fill>
    <fill>
      <patternFill patternType="solid">
        <fgColor rgb="000F1A24"/>
      </patternFill>
    </fill>
    <fill>
      <patternFill patternType="solid">
        <fgColor rgb="00EAF0F4"/>
      </patternFill>
    </fill>
    <fill>
      <patternFill patternType="solid">
        <fgColor rgb="00FFE8D6"/>
      </patternFill>
    </fill>
  </fills>
  <borders count="2">
    <border>
      <left/>
      <right/>
      <top/>
      <bottom/>
      <diagonal/>
    </border>
    <border>
      <left style="thin">
        <color rgb="00D7DEE4"/>
      </left>
      <right style="thin">
        <color rgb="00D7DEE4"/>
      </right>
      <top style="thin">
        <color rgb="00D7DEE4"/>
      </top>
      <bottom style="thin">
        <color rgb="00D7DEE4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0" borderId="0" applyAlignment="1" pivotButton="0" quotePrefix="0" xfId="0">
      <alignment vertical="top"/>
    </xf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2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6" fillId="3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pivotButton="0" quotePrefix="0" xfId="0"/>
    <xf numFmtId="164" fontId="2" fillId="4" borderId="1" applyAlignment="1" pivotButton="0" quotePrefix="0" xfId="0">
      <alignment horizontal="right"/>
    </xf>
    <xf numFmtId="1" fontId="2" fillId="4" borderId="1" applyAlignment="1" pivotButton="0" quotePrefix="0" xfId="0">
      <alignment horizontal="center"/>
    </xf>
    <xf numFmtId="4" fontId="6" fillId="0" borderId="1" applyAlignment="1" pivotButton="0" quotePrefix="0" xfId="0">
      <alignment horizontal="right"/>
    </xf>
    <xf numFmtId="4" fontId="2" fillId="4" borderId="1" applyAlignment="1" pivotButton="0" quotePrefix="0" xfId="0">
      <alignment horizontal="right"/>
    </xf>
    <xf numFmtId="0" fontId="0" fillId="0" borderId="1" pivotButton="0" quotePrefix="0" xfId="0"/>
    <xf numFmtId="0" fontId="6" fillId="0" borderId="1" pivotButton="0" quotePrefix="0" xfId="0"/>
    <xf numFmtId="4" fontId="6" fillId="0" borderId="1" pivotButton="0" quotePrefix="0" xfId="0"/>
    <xf numFmtId="4" fontId="8" fillId="0" borderId="0" pivotButton="0" quotePrefix="0" xfId="0"/>
    <xf numFmtId="4" fontId="6" fillId="0" borderId="0" applyAlignment="1" pivotButton="0" quotePrefix="0" xfId="0">
      <alignment horizontal="right"/>
    </xf>
    <xf numFmtId="9" fontId="6" fillId="4" borderId="0" applyAlignment="1" pivotButton="0" quotePrefix="0" xfId="0">
      <alignment horizontal="right"/>
    </xf>
    <xf numFmtId="4" fontId="8" fillId="0" borderId="0" applyAlignment="1" pivotButton="0" quotePrefix="0" xfId="0">
      <alignment horizontal="right"/>
    </xf>
    <xf numFmtId="9" fontId="6" fillId="0" borderId="0" applyAlignment="1" pivotButton="0" quotePrefix="0" xfId="0">
      <alignment horizontal="right"/>
    </xf>
    <xf numFmtId="164" fontId="6" fillId="0" borderId="0" applyAlignment="1" pivotButton="0" quotePrefix="0" xfId="0">
      <alignment horizontal="right"/>
    </xf>
    <xf numFmtId="0" fontId="9" fillId="0" borderId="0" applyAlignment="1" pivotButton="0" quotePrefix="0" xfId="0">
      <alignment vertical="top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portante.it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portante.it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www.portante.it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>
      <c r="B1" s="1" t="inlineStr">
        <is>
          <t>PORTANTE - Modello di computo metrico estimativo</t>
        </is>
      </c>
    </row>
    <row r="2">
      <c r="B2" s="2" t="inlineStr"/>
    </row>
    <row r="3">
      <c r="B3" s="3" t="inlineStr">
        <is>
          <t>Questo non e' il solito foglio vuoto. Dentro c'e' il metodo con cui un tecnico serio</t>
        </is>
      </c>
    </row>
    <row r="4">
      <c r="B4" s="3" t="inlineStr">
        <is>
          <t>costruisce un computo: si divide l'opera in capitoli, si misurano le quantita' (non si</t>
        </is>
      </c>
    </row>
    <row r="5">
      <c r="B5" s="3" t="inlineStr">
        <is>
          <t>stimano a occhio), si aggancia il prezzo unitario, e alla fine si separano spese generali</t>
        </is>
      </c>
    </row>
    <row r="6">
      <c r="B6" s="3" t="inlineStr">
        <is>
          <t>e utile per passare dal costo al prezzo.</t>
        </is>
      </c>
    </row>
    <row r="7">
      <c r="B7" s="2" t="inlineStr"/>
    </row>
    <row r="8">
      <c r="B8" s="4" t="inlineStr">
        <is>
          <t>I due fogli, in ordine:</t>
        </is>
      </c>
    </row>
    <row r="9">
      <c r="B9" s="3" t="inlineStr">
        <is>
          <t>1. COMPUTO - qui costruisci il computo. Le righe grigie sono i capitoli (categorie di</t>
        </is>
      </c>
    </row>
    <row r="10">
      <c r="B10" s="3" t="inlineStr">
        <is>
          <t xml:space="preserve">   lavoro), sotto ci metti le voci. Per ogni voce compili le celle arancioni: descrizione,</t>
        </is>
      </c>
    </row>
    <row r="11">
      <c r="B11" s="3" t="inlineStr">
        <is>
          <t xml:space="preserve">   unita' di misura, le quattro dimensioni della riga di misura (lunghezza, larghezza,</t>
        </is>
      </c>
    </row>
    <row r="12">
      <c r="B12" s="3" t="inlineStr">
        <is>
          <t xml:space="preserve">   altezza, numero di parti uguali) e il prezzo unitario. La quantita' e l'importo si</t>
        </is>
      </c>
    </row>
    <row r="13">
      <c r="B13" s="3" t="inlineStr">
        <is>
          <t xml:space="preserve">   calcolano da soli.</t>
        </is>
      </c>
    </row>
    <row r="14">
      <c r="B14" s="3" t="inlineStr">
        <is>
          <t>2. QUADRO ECONOMICO - prende il totale del computo, aggiunge spese generali e utile,</t>
        </is>
      </c>
    </row>
    <row r="15">
      <c r="B15" s="3" t="inlineStr">
        <is>
          <t xml:space="preserve">   e ti da' il prezzo dell'opera. Qui vedi la differenza tra quanto ti costa e quanto vale.</t>
        </is>
      </c>
    </row>
    <row r="16">
      <c r="B16" s="2" t="inlineStr"/>
    </row>
    <row r="17">
      <c r="B17" s="4" t="inlineStr">
        <is>
          <t>Tre regole da cantiere:</t>
        </is>
      </c>
    </row>
    <row r="18">
      <c r="B18" s="3" t="inlineStr">
        <is>
          <t>- Il computo si MISURA, non si stima. La riga di misura (L x P x H x n) e' quella che ti</t>
        </is>
      </c>
    </row>
    <row r="19">
      <c r="B19" s="3" t="inlineStr">
        <is>
          <t xml:space="preserve">  difende quando il cliente contesta le quantita'.</t>
        </is>
      </c>
    </row>
    <row r="20">
      <c r="B20" s="3" t="inlineStr">
        <is>
          <t>- L'unita' di misura sbagliata sballa tutto: metro cubo per scavi e murature, metro quadro</t>
        </is>
      </c>
    </row>
    <row r="21">
      <c r="B21" s="3" t="inlineStr">
        <is>
          <t xml:space="preserve">  per intonaci e pavimenti, metro lineare per cordoli e battiscopa, numero per i pezzi.</t>
        </is>
      </c>
    </row>
    <row r="22">
      <c r="B22" s="3" t="inlineStr">
        <is>
          <t>- Il costo non e' il prezzo. Spese generali (di norma 15%) e utile (di norma 10%) applicati</t>
        </is>
      </c>
    </row>
    <row r="23">
      <c r="B23" s="3" t="inlineStr">
        <is>
          <t xml:space="preserve">  in fila fanno un prezzo pari al costo per 1,265. Se li togli, lavori gratis.</t>
        </is>
      </c>
    </row>
    <row r="24">
      <c r="B24" s="2" t="inlineStr"/>
    </row>
    <row r="25">
      <c r="B25" s="5" t="inlineStr">
        <is>
          <t>Attenzione al prezzo fermo: il computo moltiplica le quantita' per i prezzi che gli dai.</t>
        </is>
      </c>
    </row>
    <row r="26">
      <c r="B26" s="5" t="inlineStr">
        <is>
          <t>Se quei prezzi sono vecchi di un anno, il computo li moltiplica lo stesso. Il margine si</t>
        </is>
      </c>
    </row>
    <row r="27">
      <c r="B27" s="5" t="inlineStr">
        <is>
          <t>perde li', non nella misura di una parete. Tieni i prezzi aggiornati.</t>
        </is>
      </c>
    </row>
    <row r="28">
      <c r="B28" s="2" t="inlineStr"/>
    </row>
    <row r="29">
      <c r="B29" s="28" t="inlineStr">
        <is>
          <t>Modello gratuito di Portante, il sistema per preventivo, cantiere e margine. Scoprilo su www.portante.it</t>
        </is>
      </c>
    </row>
  </sheetData>
  <hyperlinks>
    <hyperlink xmlns:r="http://schemas.openxmlformats.org/officeDocument/2006/relationships" ref="B29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7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42" customWidth="1" min="2" max="2"/>
    <col width="7" customWidth="1" min="3" max="3"/>
    <col width="11" customWidth="1" min="4" max="4"/>
    <col width="11" customWidth="1" min="5" max="5"/>
    <col width="11" customWidth="1" min="6" max="6"/>
    <col width="9" customWidth="1" min="7" max="7"/>
    <col width="12" customWidth="1" min="8" max="8"/>
    <col width="13" customWidth="1" min="9" max="9"/>
    <col width="15" customWidth="1" min="10" max="10"/>
  </cols>
  <sheetData>
    <row r="1">
      <c r="B1" s="6" t="inlineStr">
        <is>
          <t>COMPUTO METRICO ESTIMATIVO</t>
        </is>
      </c>
    </row>
    <row r="2">
      <c r="B2" s="7" t="inlineStr">
        <is>
          <t>Compila le celle arancioni. Quantita' e importi si calcolano da soli. Le righe grigie sono i capitoli.</t>
        </is>
      </c>
    </row>
    <row r="3"/>
    <row r="4">
      <c r="B4" s="8" t="inlineStr">
        <is>
          <t>Opera:</t>
        </is>
      </c>
      <c r="C4" s="9" t="inlineStr">
        <is>
          <t>Ristrutturazione appartamento - esempio</t>
        </is>
      </c>
      <c r="H4" s="8" t="inlineStr">
        <is>
          <t>Data:</t>
        </is>
      </c>
      <c r="I4" s="9" t="inlineStr">
        <is>
          <t>Da compilare</t>
        </is>
      </c>
    </row>
    <row r="5">
      <c r="B5" s="8" t="inlineStr">
        <is>
          <t>Committente:</t>
        </is>
      </c>
      <c r="C5" s="9" t="inlineStr">
        <is>
          <t>Da compilare</t>
        </is>
      </c>
    </row>
    <row r="6"/>
    <row r="7" ht="28" customHeight="1">
      <c r="A7" s="10" t="inlineStr">
        <is>
          <t>N.</t>
        </is>
      </c>
      <c r="B7" s="10" t="inlineStr">
        <is>
          <t>Descrizione della lavorazione</t>
        </is>
      </c>
      <c r="C7" s="10" t="inlineStr">
        <is>
          <t>U.M.</t>
        </is>
      </c>
      <c r="D7" s="10" t="inlineStr">
        <is>
          <t>Lungh.</t>
        </is>
      </c>
      <c r="E7" s="10" t="inlineStr">
        <is>
          <t>Largh.</t>
        </is>
      </c>
      <c r="F7" s="10" t="inlineStr">
        <is>
          <t>Alt.</t>
        </is>
      </c>
      <c r="G7" s="10" t="inlineStr">
        <is>
          <t>Parti</t>
        </is>
      </c>
      <c r="H7" s="10" t="inlineStr">
        <is>
          <t>Quantita'</t>
        </is>
      </c>
      <c r="I7" s="10" t="inlineStr">
        <is>
          <t>Prezzo unit. euro</t>
        </is>
      </c>
      <c r="J7" s="10" t="inlineStr">
        <is>
          <t>Importo euro</t>
        </is>
      </c>
    </row>
    <row r="8">
      <c r="A8" s="11" t="n"/>
      <c r="B8" s="12" t="inlineStr">
        <is>
          <t>1 - DEMOLIZIONI E RIMOZIONI</t>
        </is>
      </c>
      <c r="C8" s="11" t="n"/>
      <c r="D8" s="11" t="n"/>
      <c r="E8" s="11" t="n"/>
      <c r="F8" s="11" t="n"/>
      <c r="G8" s="11" t="n"/>
      <c r="H8" s="11" t="n"/>
      <c r="I8" s="11" t="n"/>
      <c r="J8" s="11" t="n"/>
    </row>
    <row r="9">
      <c r="A9" s="13" t="inlineStr">
        <is>
          <t>1.1</t>
        </is>
      </c>
      <c r="B9" s="14" t="inlineStr">
        <is>
          <t>Demolizione tramezzi interni in laterizio, compreso carico</t>
        </is>
      </c>
      <c r="C9" s="13" t="inlineStr">
        <is>
          <t>mc</t>
        </is>
      </c>
      <c r="D9" s="15" t="n">
        <v>8</v>
      </c>
      <c r="E9" s="15" t="n">
        <v>0.1</v>
      </c>
      <c r="F9" s="15" t="n">
        <v>2.9</v>
      </c>
      <c r="G9" s="16" t="n">
        <v>1</v>
      </c>
      <c r="H9" s="17">
        <f>IF(AND(D9="",E9="",F9="",G9=""),"",IF(G9="",1,G9)*IF(D9="",1,D9)*IF(E9="",1,E9)*IF(F9="",1,F9))</f>
        <v/>
      </c>
      <c r="I9" s="18" t="n">
        <v>42</v>
      </c>
      <c r="J9" s="17">
        <f>IF(OR(H9="",I9=""),"",H9*I9)</f>
        <v/>
      </c>
    </row>
    <row r="10">
      <c r="A10" s="13" t="inlineStr">
        <is>
          <t>1.2</t>
        </is>
      </c>
      <c r="B10" s="14" t="inlineStr">
        <is>
          <t>Rimozione pavimento esistente e massetto, compreso smaltimento</t>
        </is>
      </c>
      <c r="C10" s="13" t="inlineStr">
        <is>
          <t>mq</t>
        </is>
      </c>
      <c r="D10" s="15" t="n">
        <v>6.5</v>
      </c>
      <c r="E10" s="15" t="n">
        <v>3.8</v>
      </c>
      <c r="F10" s="15" t="n"/>
      <c r="G10" s="16" t="n">
        <v>3</v>
      </c>
      <c r="H10" s="17">
        <f>IF(AND(D10="",E10="",F10="",G10=""),"",IF(G10="",1,G10)*IF(D10="",1,D10)*IF(E10="",1,E10)*IF(F10="",1,F10))</f>
        <v/>
      </c>
      <c r="I10" s="18" t="n">
        <v>14.5</v>
      </c>
      <c r="J10" s="17">
        <f>IF(OR(H10="",I10=""),"",H10*I10)</f>
        <v/>
      </c>
    </row>
    <row r="11">
      <c r="A11" s="13" t="inlineStr">
        <is>
          <t>1.3</t>
        </is>
      </c>
      <c r="B11" s="14" t="inlineStr"/>
      <c r="C11" s="13" t="inlineStr"/>
      <c r="D11" s="15" t="n"/>
      <c r="E11" s="15" t="n"/>
      <c r="F11" s="15" t="n"/>
      <c r="G11" s="16" t="n"/>
      <c r="H11" s="17">
        <f>IF(AND(D11="",E11="",F11="",G11=""),"",IF(G11="",1,G11)*IF(D11="",1,D11)*IF(E11="",1,E11)*IF(F11="",1,F11))</f>
        <v/>
      </c>
      <c r="I11" s="18" t="n"/>
      <c r="J11" s="17">
        <f>IF(OR(H11="",I11=""),"",H11*I11)</f>
        <v/>
      </c>
    </row>
    <row r="12">
      <c r="A12" s="19" t="n"/>
      <c r="B12" s="20" t="inlineStr">
        <is>
          <t>Subtotale capitolo</t>
        </is>
      </c>
      <c r="C12" s="19" t="n"/>
      <c r="D12" s="19" t="n"/>
      <c r="E12" s="19" t="n"/>
      <c r="F12" s="19" t="n"/>
      <c r="G12" s="19" t="n"/>
      <c r="H12" s="19" t="n"/>
      <c r="I12" s="19" t="n"/>
      <c r="J12" s="21">
        <f>SUM(J9:J11)</f>
        <v/>
      </c>
    </row>
    <row r="13">
      <c r="A13" s="11" t="n"/>
      <c r="B13" s="12" t="inlineStr">
        <is>
          <t>2 - MURATURE E TRAMEZZI</t>
        </is>
      </c>
      <c r="C13" s="11" t="n"/>
      <c r="D13" s="11" t="n"/>
      <c r="E13" s="11" t="n"/>
      <c r="F13" s="11" t="n"/>
      <c r="G13" s="11" t="n"/>
      <c r="H13" s="11" t="n"/>
      <c r="I13" s="11" t="n"/>
      <c r="J13" s="11" t="n"/>
    </row>
    <row r="14">
      <c r="A14" s="13" t="inlineStr">
        <is>
          <t>2.1</t>
        </is>
      </c>
      <c r="B14" s="14" t="inlineStr">
        <is>
          <t>Tramezzo in laterizio forato spessore 8 cm, malta compresa</t>
        </is>
      </c>
      <c r="C14" s="13" t="inlineStr">
        <is>
          <t>mq</t>
        </is>
      </c>
      <c r="D14" s="15" t="n">
        <v>4.2</v>
      </c>
      <c r="E14" s="15" t="n">
        <v>2.9</v>
      </c>
      <c r="F14" s="15" t="n"/>
      <c r="G14" s="16" t="n">
        <v>4</v>
      </c>
      <c r="H14" s="17">
        <f>IF(AND(D14="",E14="",F14="",G14=""),"",IF(G14="",1,G14)*IF(D14="",1,D14)*IF(E14="",1,E14)*IF(F14="",1,F14))</f>
        <v/>
      </c>
      <c r="I14" s="18" t="n">
        <v>34</v>
      </c>
      <c r="J14" s="17">
        <f>IF(OR(H14="",I14=""),"",H14*I14)</f>
        <v/>
      </c>
    </row>
    <row r="15">
      <c r="A15" s="13" t="inlineStr">
        <is>
          <t>2.2</t>
        </is>
      </c>
      <c r="B15" s="14" t="inlineStr">
        <is>
          <t>Muratura di tamponamento 12,00 x 3,00 x 0,30 (2 pareti)</t>
        </is>
      </c>
      <c r="C15" s="13" t="inlineStr">
        <is>
          <t>mc</t>
        </is>
      </c>
      <c r="D15" s="15" t="n">
        <v>12</v>
      </c>
      <c r="E15" s="15" t="n">
        <v>0.3</v>
      </c>
      <c r="F15" s="15" t="n">
        <v>3</v>
      </c>
      <c r="G15" s="16" t="n">
        <v>2</v>
      </c>
      <c r="H15" s="17">
        <f>IF(AND(D15="",E15="",F15="",G15=""),"",IF(G15="",1,G15)*IF(D15="",1,D15)*IF(E15="",1,E15)*IF(F15="",1,F15))</f>
        <v/>
      </c>
      <c r="I15" s="18" t="n">
        <v>168</v>
      </c>
      <c r="J15" s="17">
        <f>IF(OR(H15="",I15=""),"",H15*I15)</f>
        <v/>
      </c>
    </row>
    <row r="16">
      <c r="A16" s="13" t="inlineStr">
        <is>
          <t>2.3</t>
        </is>
      </c>
      <c r="B16" s="14" t="inlineStr"/>
      <c r="C16" s="13" t="inlineStr"/>
      <c r="D16" s="15" t="n"/>
      <c r="E16" s="15" t="n"/>
      <c r="F16" s="15" t="n"/>
      <c r="G16" s="16" t="n"/>
      <c r="H16" s="17">
        <f>IF(AND(D16="",E16="",F16="",G16=""),"",IF(G16="",1,G16)*IF(D16="",1,D16)*IF(E16="",1,E16)*IF(F16="",1,F16))</f>
        <v/>
      </c>
      <c r="I16" s="18" t="n"/>
      <c r="J16" s="17">
        <f>IF(OR(H16="",I16=""),"",H16*I16)</f>
        <v/>
      </c>
    </row>
    <row r="17">
      <c r="A17" s="19" t="n"/>
      <c r="B17" s="20" t="inlineStr">
        <is>
          <t>Subtotale capitolo</t>
        </is>
      </c>
      <c r="C17" s="19" t="n"/>
      <c r="D17" s="19" t="n"/>
      <c r="E17" s="19" t="n"/>
      <c r="F17" s="19" t="n"/>
      <c r="G17" s="19" t="n"/>
      <c r="H17" s="19" t="n"/>
      <c r="I17" s="19" t="n"/>
      <c r="J17" s="21">
        <f>SUM(J14:J16)</f>
        <v/>
      </c>
    </row>
    <row r="18">
      <c r="A18" s="11" t="n"/>
      <c r="B18" s="12" t="inlineStr">
        <is>
          <t>3 - INTONACI E FINITURE</t>
        </is>
      </c>
      <c r="C18" s="11" t="n"/>
      <c r="D18" s="11" t="n"/>
      <c r="E18" s="11" t="n"/>
      <c r="F18" s="11" t="n"/>
      <c r="G18" s="11" t="n"/>
      <c r="H18" s="11" t="n"/>
      <c r="I18" s="11" t="n"/>
      <c r="J18" s="11" t="n"/>
    </row>
    <row r="19">
      <c r="A19" s="13" t="inlineStr">
        <is>
          <t>3.1</t>
        </is>
      </c>
      <c r="B19" s="14" t="inlineStr">
        <is>
          <t>Intonaco civile su pareti interne, tre mani</t>
        </is>
      </c>
      <c r="C19" s="13" t="inlineStr">
        <is>
          <t>mq</t>
        </is>
      </c>
      <c r="D19" s="15" t="n">
        <v>4.2</v>
      </c>
      <c r="E19" s="15" t="n">
        <v>2.9</v>
      </c>
      <c r="F19" s="15" t="n"/>
      <c r="G19" s="16" t="n">
        <v>8</v>
      </c>
      <c r="H19" s="17">
        <f>IF(AND(D19="",E19="",F19="",G19=""),"",IF(G19="",1,G19)*IF(D19="",1,D19)*IF(E19="",1,E19)*IF(F19="",1,F19))</f>
        <v/>
      </c>
      <c r="I19" s="18" t="n">
        <v>21.5</v>
      </c>
      <c r="J19" s="17">
        <f>IF(OR(H19="",I19=""),"",H19*I19)</f>
        <v/>
      </c>
    </row>
    <row r="20">
      <c r="A20" s="13" t="inlineStr">
        <is>
          <t>3.2</t>
        </is>
      </c>
      <c r="B20" s="14" t="inlineStr">
        <is>
          <t>Rasatura e pittura traspirante due mani</t>
        </is>
      </c>
      <c r="C20" s="13" t="inlineStr">
        <is>
          <t>mq</t>
        </is>
      </c>
      <c r="D20" s="15" t="n">
        <v>6.5</v>
      </c>
      <c r="E20" s="15" t="n">
        <v>2.9</v>
      </c>
      <c r="F20" s="15" t="n"/>
      <c r="G20" s="16" t="n">
        <v>6</v>
      </c>
      <c r="H20" s="17">
        <f>IF(AND(D20="",E20="",F20="",G20=""),"",IF(G20="",1,G20)*IF(D20="",1,D20)*IF(E20="",1,E20)*IF(F20="",1,F20))</f>
        <v/>
      </c>
      <c r="I20" s="18" t="n">
        <v>12.8</v>
      </c>
      <c r="J20" s="17">
        <f>IF(OR(H20="",I20=""),"",H20*I20)</f>
        <v/>
      </c>
    </row>
    <row r="21">
      <c r="A21" s="13" t="inlineStr">
        <is>
          <t>3.3</t>
        </is>
      </c>
      <c r="B21" s="14" t="inlineStr"/>
      <c r="C21" s="13" t="inlineStr"/>
      <c r="D21" s="15" t="n"/>
      <c r="E21" s="15" t="n"/>
      <c r="F21" s="15" t="n"/>
      <c r="G21" s="16" t="n"/>
      <c r="H21" s="17">
        <f>IF(AND(D21="",E21="",F21="",G21=""),"",IF(G21="",1,G21)*IF(D21="",1,D21)*IF(E21="",1,E21)*IF(F21="",1,F21))</f>
        <v/>
      </c>
      <c r="I21" s="18" t="n"/>
      <c r="J21" s="17">
        <f>IF(OR(H21="",I21=""),"",H21*I21)</f>
        <v/>
      </c>
    </row>
    <row r="22">
      <c r="A22" s="19" t="n"/>
      <c r="B22" s="20" t="inlineStr">
        <is>
          <t>Subtotale capitolo</t>
        </is>
      </c>
      <c r="C22" s="19" t="n"/>
      <c r="D22" s="19" t="n"/>
      <c r="E22" s="19" t="n"/>
      <c r="F22" s="19" t="n"/>
      <c r="G22" s="19" t="n"/>
      <c r="H22" s="19" t="n"/>
      <c r="I22" s="19" t="n"/>
      <c r="J22" s="21">
        <f>SUM(J19:J21)</f>
        <v/>
      </c>
    </row>
    <row r="23">
      <c r="A23" s="11" t="n"/>
      <c r="B23" s="12" t="inlineStr">
        <is>
          <t>4 - PAVIMENTI E RIVESTIMENTI</t>
        </is>
      </c>
      <c r="C23" s="11" t="n"/>
      <c r="D23" s="11" t="n"/>
      <c r="E23" s="11" t="n"/>
      <c r="F23" s="11" t="n"/>
      <c r="G23" s="11" t="n"/>
      <c r="H23" s="11" t="n"/>
      <c r="I23" s="11" t="n"/>
      <c r="J23" s="11" t="n"/>
    </row>
    <row r="24">
      <c r="A24" s="13" t="inlineStr">
        <is>
          <t>4.1</t>
        </is>
      </c>
      <c r="B24" s="14" t="inlineStr">
        <is>
          <t>Fornitura e posa gres porcellanato 60x60, collante compreso</t>
        </is>
      </c>
      <c r="C24" s="13" t="inlineStr">
        <is>
          <t>mq</t>
        </is>
      </c>
      <c r="D24" s="15" t="n">
        <v>6.5</v>
      </c>
      <c r="E24" s="15" t="n">
        <v>3.8</v>
      </c>
      <c r="F24" s="15" t="n"/>
      <c r="G24" s="16" t="n">
        <v>3</v>
      </c>
      <c r="H24" s="17">
        <f>IF(AND(D24="",E24="",F24="",G24=""),"",IF(G24="",1,G24)*IF(D24="",1,D24)*IF(E24="",1,E24)*IF(F24="",1,F24))</f>
        <v/>
      </c>
      <c r="I24" s="18" t="n">
        <v>58</v>
      </c>
      <c r="J24" s="17">
        <f>IF(OR(H24="",I24=""),"",H24*I24)</f>
        <v/>
      </c>
    </row>
    <row r="25">
      <c r="A25" s="13" t="inlineStr">
        <is>
          <t>4.2</t>
        </is>
      </c>
      <c r="B25" s="14" t="inlineStr">
        <is>
          <t>Battiscopa in gres, tagliato e posato</t>
        </is>
      </c>
      <c r="C25" s="13" t="inlineStr">
        <is>
          <t>ml</t>
        </is>
      </c>
      <c r="D25" s="15" t="n">
        <v>20.4</v>
      </c>
      <c r="E25" s="15" t="n"/>
      <c r="F25" s="15" t="n"/>
      <c r="G25" s="16" t="n">
        <v>3</v>
      </c>
      <c r="H25" s="17">
        <f>IF(AND(D25="",E25="",F25="",G25=""),"",IF(G25="",1,G25)*IF(D25="",1,D25)*IF(E25="",1,E25)*IF(F25="",1,F25))</f>
        <v/>
      </c>
      <c r="I25" s="18" t="n">
        <v>9.5</v>
      </c>
      <c r="J25" s="17">
        <f>IF(OR(H25="",I25=""),"",H25*I25)</f>
        <v/>
      </c>
    </row>
    <row r="26">
      <c r="A26" s="13" t="inlineStr">
        <is>
          <t>4.3</t>
        </is>
      </c>
      <c r="B26" s="14" t="inlineStr"/>
      <c r="C26" s="13" t="inlineStr"/>
      <c r="D26" s="15" t="n"/>
      <c r="E26" s="15" t="n"/>
      <c r="F26" s="15" t="n"/>
      <c r="G26" s="16" t="n"/>
      <c r="H26" s="17">
        <f>IF(AND(D26="",E26="",F26="",G26=""),"",IF(G26="",1,G26)*IF(D26="",1,D26)*IF(E26="",1,E26)*IF(F26="",1,F26))</f>
        <v/>
      </c>
      <c r="I26" s="18" t="n"/>
      <c r="J26" s="17">
        <f>IF(OR(H26="",I26=""),"",H26*I26)</f>
        <v/>
      </c>
    </row>
    <row r="27">
      <c r="A27" s="19" t="n"/>
      <c r="B27" s="20" t="inlineStr">
        <is>
          <t>Subtotale capitolo</t>
        </is>
      </c>
      <c r="C27" s="19" t="n"/>
      <c r="D27" s="19" t="n"/>
      <c r="E27" s="19" t="n"/>
      <c r="F27" s="19" t="n"/>
      <c r="G27" s="19" t="n"/>
      <c r="H27" s="19" t="n"/>
      <c r="I27" s="19" t="n"/>
      <c r="J27" s="21">
        <f>SUM(J24:J26)</f>
        <v/>
      </c>
    </row>
    <row r="28">
      <c r="A28" s="11" t="n"/>
      <c r="B28" s="12" t="inlineStr">
        <is>
          <t>5 - IMPIANTI</t>
        </is>
      </c>
      <c r="C28" s="11" t="n"/>
      <c r="D28" s="11" t="n"/>
      <c r="E28" s="11" t="n"/>
      <c r="F28" s="11" t="n"/>
      <c r="G28" s="11" t="n"/>
      <c r="H28" s="11" t="n"/>
      <c r="I28" s="11" t="n"/>
      <c r="J28" s="11" t="n"/>
    </row>
    <row r="29">
      <c r="A29" s="13" t="inlineStr">
        <is>
          <t>5.1</t>
        </is>
      </c>
      <c r="B29" s="14" t="inlineStr">
        <is>
          <t>Punto luce e punto presa, incassato, esempio a corpo</t>
        </is>
      </c>
      <c r="C29" s="13" t="inlineStr">
        <is>
          <t>n</t>
        </is>
      </c>
      <c r="D29" s="15" t="n"/>
      <c r="E29" s="15" t="n"/>
      <c r="F29" s="15" t="n"/>
      <c r="G29" s="16" t="n">
        <v>24</v>
      </c>
      <c r="H29" s="17">
        <f>IF(AND(D29="",E29="",F29="",G29=""),"",IF(G29="",1,G29)*IF(D29="",1,D29)*IF(E29="",1,E29)*IF(F29="",1,F29))</f>
        <v/>
      </c>
      <c r="I29" s="18" t="n">
        <v>38</v>
      </c>
      <c r="J29" s="17">
        <f>IF(OR(H29="",I29=""),"",H29*I29)</f>
        <v/>
      </c>
    </row>
    <row r="30">
      <c r="A30" s="13" t="inlineStr">
        <is>
          <t>5.2</t>
        </is>
      </c>
      <c r="B30" s="14" t="inlineStr"/>
      <c r="C30" s="13" t="inlineStr"/>
      <c r="D30" s="15" t="n"/>
      <c r="E30" s="15" t="n"/>
      <c r="F30" s="15" t="n"/>
      <c r="G30" s="16" t="n"/>
      <c r="H30" s="17">
        <f>IF(AND(D30="",E30="",F30="",G30=""),"",IF(G30="",1,G30)*IF(D30="",1,D30)*IF(E30="",1,E30)*IF(F30="",1,F30))</f>
        <v/>
      </c>
      <c r="I30" s="18" t="n"/>
      <c r="J30" s="17">
        <f>IF(OR(H30="",I30=""),"",H30*I30)</f>
        <v/>
      </c>
    </row>
    <row r="31">
      <c r="A31" s="13" t="inlineStr">
        <is>
          <t>5.3</t>
        </is>
      </c>
      <c r="B31" s="14" t="inlineStr"/>
      <c r="C31" s="13" t="inlineStr"/>
      <c r="D31" s="15" t="n"/>
      <c r="E31" s="15" t="n"/>
      <c r="F31" s="15" t="n"/>
      <c r="G31" s="16" t="n"/>
      <c r="H31" s="17">
        <f>IF(AND(D31="",E31="",F31="",G31=""),"",IF(G31="",1,G31)*IF(D31="",1,D31)*IF(E31="",1,E31)*IF(F31="",1,F31))</f>
        <v/>
      </c>
      <c r="I31" s="18" t="n"/>
      <c r="J31" s="17">
        <f>IF(OR(H31="",I31=""),"",H31*I31)</f>
        <v/>
      </c>
    </row>
    <row r="32">
      <c r="A32" s="19" t="n"/>
      <c r="B32" s="20" t="inlineStr">
        <is>
          <t>Subtotale capitolo</t>
        </is>
      </c>
      <c r="C32" s="19" t="n"/>
      <c r="D32" s="19" t="n"/>
      <c r="E32" s="19" t="n"/>
      <c r="F32" s="19" t="n"/>
      <c r="G32" s="19" t="n"/>
      <c r="H32" s="19" t="n"/>
      <c r="I32" s="19" t="n"/>
      <c r="J32" s="21">
        <f>SUM(J29:J31)</f>
        <v/>
      </c>
    </row>
    <row r="33"/>
    <row r="34">
      <c r="B34" s="6" t="inlineStr">
        <is>
          <t>TOTALE COMPUTO (costo dei lavori)</t>
        </is>
      </c>
      <c r="J34" s="22">
        <f>J12+J17+J22+J27+J32</f>
        <v/>
      </c>
    </row>
    <row r="35"/>
    <row r="36">
      <c r="B36" s="7" t="inlineStr">
        <is>
          <t>Gli importi sono il COSTO dei lavori. Il passaggio al prezzo (spese generali + utile) e' nel foglio Quadro economico.</t>
        </is>
      </c>
    </row>
    <row r="37">
      <c r="B37" s="29" t="inlineStr">
        <is>
          <t>Modello gratuito di Portante - www.portante.it</t>
        </is>
      </c>
    </row>
  </sheetData>
  <mergeCells count="1">
    <mergeCell ref="C4:F4"/>
  </mergeCells>
  <hyperlinks>
    <hyperlink xmlns:r="http://schemas.openxmlformats.org/officeDocument/2006/relationships" ref="B37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2" customWidth="1" min="2" max="2"/>
    <col width="18" customWidth="1" min="3" max="3"/>
  </cols>
  <sheetData>
    <row r="1">
      <c r="B1" s="6" t="inlineStr">
        <is>
          <t>QUADRO ECONOMICO</t>
        </is>
      </c>
    </row>
    <row r="2">
      <c r="B2" s="7" t="inlineStr">
        <is>
          <t>Dal costo dei lavori al prezzo dell'opera. Cambia solo le due percentuali arancioni.</t>
        </is>
      </c>
    </row>
    <row r="3"/>
    <row r="4">
      <c r="B4" s="8" t="inlineStr">
        <is>
          <t>Costo dei lavori (dal foglio Computo)</t>
        </is>
      </c>
      <c r="C4" s="23">
        <f>Computo!J34</f>
        <v/>
      </c>
    </row>
    <row r="5"/>
    <row r="6">
      <c r="B6" s="8" t="inlineStr">
        <is>
          <t>Spese generali dell'impresa (%)</t>
        </is>
      </c>
      <c r="C6" s="24" t="n">
        <v>0.15</v>
      </c>
    </row>
    <row r="7">
      <c r="B7" s="8" t="inlineStr">
        <is>
          <t>Importo spese generali</t>
        </is>
      </c>
      <c r="C7" s="23">
        <f>C4*C6</f>
        <v/>
      </c>
    </row>
    <row r="8"/>
    <row r="9">
      <c r="B9" s="8" t="inlineStr">
        <is>
          <t>Utile d'impresa (%)</t>
        </is>
      </c>
      <c r="C9" s="24" t="n">
        <v>0.1</v>
      </c>
    </row>
    <row r="10">
      <c r="B10" s="8" t="inlineStr">
        <is>
          <t>Importo utile (sul costo piu' spese generali)</t>
        </is>
      </c>
      <c r="C10" s="23">
        <f>(C4+C7)*C9</f>
        <v/>
      </c>
    </row>
    <row r="11"/>
    <row r="12">
      <c r="B12" s="6" t="inlineStr">
        <is>
          <t>PREZZO DELL'OPERA (imponibile)</t>
        </is>
      </c>
      <c r="C12" s="25">
        <f>C4+C7+C10</f>
        <v/>
      </c>
    </row>
    <row r="13"/>
    <row r="14">
      <c r="B14" s="8" t="inlineStr">
        <is>
          <t>Ricarico totale sul costo</t>
        </is>
      </c>
      <c r="C14" s="26">
        <f>IF(C4=0,"",(C12-C4)/C4)</f>
        <v/>
      </c>
    </row>
    <row r="15">
      <c r="B15" s="8" t="inlineStr">
        <is>
          <t>In pratica: prezzo pari al costo moltiplicato per</t>
        </is>
      </c>
      <c r="C15" s="27">
        <f>IF(C4=0,"",C12/C4)</f>
        <v/>
      </c>
    </row>
    <row r="16"/>
    <row r="17">
      <c r="B17" s="7" t="inlineStr">
        <is>
          <t>Con spese generali al 15% e utile al 10%, il moltiplicatore e' 1,265.</t>
        </is>
      </c>
    </row>
    <row r="18">
      <c r="B18" s="7" t="inlineStr">
        <is>
          <t>Se fai uno sconto, il primo pezzo che si mangia e' l'utile: sotto lo zero di utile stai</t>
        </is>
      </c>
    </row>
    <row r="19">
      <c r="B19" s="7" t="inlineStr">
        <is>
          <t>lavorando per coprire i costi, non per guadagnare.</t>
        </is>
      </c>
    </row>
    <row r="20"/>
    <row r="21">
      <c r="B21" s="7" t="inlineStr">
        <is>
          <t>Gli importi sono al netto di IVA. Per l'aliquota corretta (10%, 22%, reverse charge nei</t>
        </is>
      </c>
    </row>
    <row r="22">
      <c r="B22" s="7" t="inlineStr">
        <is>
          <t>subappalti) verifica il regime del lavoro.</t>
        </is>
      </c>
    </row>
    <row r="23"/>
    <row r="24">
      <c r="B24" s="29" t="inlineStr">
        <is>
          <t>Modello gratuito di Portante - www.portante.it</t>
        </is>
      </c>
    </row>
  </sheetData>
  <hyperlinks>
    <hyperlink xmlns:r="http://schemas.openxmlformats.org/officeDocument/2006/relationships" ref="B24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2026-07-21T06:04:30Z</dcterms:created>
  <dcterms:modified xsi:type="dcterms:W3CDTF">2026-07-21T07:01:49Z</dcterms:modified>
</cp:coreProperties>
</file>